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wona\OSIELSKO\CD\B. DROGOWA\KOSZTORYSY\W. EDYTOWALNA\"/>
    </mc:Choice>
  </mc:AlternateContent>
  <xr:revisionPtr revIDLastSave="0" documentId="8_{62F31483-2637-462B-92C6-D49125AFB809}" xr6:coauthVersionLast="47" xr6:coauthVersionMax="47" xr10:uidLastSave="{00000000-0000-0000-0000-000000000000}"/>
  <bookViews>
    <workbookView xWindow="7605" yWindow="3045" windowWidth="29145" windowHeight="18960" xr2:uid="{949AD68B-DAF5-4AC5-9D8F-7DF085031E18}"/>
  </bookViews>
  <sheets>
    <sheet name="PR DŁUGA" sheetId="6" r:id="rId1"/>
  </sheets>
  <definedNames>
    <definedName name="_xlnm.Print_Area" localSheetId="0">'PR DŁUGA'!$B$2:$F$76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6" l="1"/>
  <c r="F100" i="6" l="1"/>
  <c r="F99" i="6"/>
  <c r="F78" i="6"/>
  <c r="F79" i="6" s="1"/>
  <c r="F64" i="6"/>
  <c r="F40" i="6"/>
  <c r="F38" i="6"/>
  <c r="F39" i="6" s="1"/>
  <c r="F35" i="6"/>
  <c r="F31" i="6"/>
  <c r="F29" i="6"/>
  <c r="F27" i="6"/>
  <c r="F25" i="6"/>
  <c r="F20" i="6"/>
  <c r="F18" i="6"/>
  <c r="F16" i="6"/>
  <c r="F22" i="6" l="1"/>
</calcChain>
</file>

<file path=xl/sharedStrings.xml><?xml version="1.0" encoding="utf-8"?>
<sst xmlns="http://schemas.openxmlformats.org/spreadsheetml/2006/main" count="259" uniqueCount="124">
  <si>
    <t>Lp.</t>
  </si>
  <si>
    <t>Podstawa</t>
  </si>
  <si>
    <t>Opis</t>
  </si>
  <si>
    <t>Jedn.</t>
  </si>
  <si>
    <t>Obmiar</t>
  </si>
  <si>
    <t>I   Roboty pomiarowe</t>
  </si>
  <si>
    <t>Odtworzenie trasy i punktów wysokościowych</t>
  </si>
  <si>
    <t>km</t>
  </si>
  <si>
    <t>D.01.02.04</t>
  </si>
  <si>
    <t>Rozebranie obrzeży betonowych</t>
  </si>
  <si>
    <t>m</t>
  </si>
  <si>
    <t>Rozebranie ławy betonowej pod obrzeża (0,033m2)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</si>
  <si>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</si>
  <si>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Rozebranie krawężników betonowych</t>
  </si>
  <si>
    <t>Rozebranie ławy betonowej pod krawężniki (0,060m2)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</si>
  <si>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</si>
  <si>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D.08.01.01b</t>
  </si>
  <si>
    <t>Opornik betonowy o wymiarach 12x25cm na podsypce c-p 1:4 gr.3cm</t>
  </si>
  <si>
    <t>Ława z betonu C12/15 z oporem pod opornik betonowy (0,063m2)</t>
  </si>
  <si>
    <t>Krawężnik betonowy najazdowy o wymiarach 15x22cm na podsypce c-p 1:4 gr.3cm</t>
  </si>
  <si>
    <t>Ława z betonu C12/15 z oporem pod krawężnik najazdowy betonowy (0,066m2)</t>
  </si>
  <si>
    <t>Krawężnik betonowy wystający o wymiarach 15x30cm na podsypce c-p 1:4 gr.3cm</t>
  </si>
  <si>
    <t>Ława z betonu C12/15 z oporem pod krawężnik wystający betonowy (0,072m2)</t>
  </si>
  <si>
    <t>D.08.03.01</t>
  </si>
  <si>
    <t>Obrzeże betonowe o wymiarach 8x30cm na podsypce c-p 1:4 gr.3cm</t>
  </si>
  <si>
    <t>Ława z betonu C8/10 z oporem pod obrzeże betonowe (0,036m2)</t>
  </si>
  <si>
    <t>D.04.01.01</t>
  </si>
  <si>
    <t>Profilowanie i zagęszczanie podłoża w gr. kat. I-IV</t>
  </si>
  <si>
    <t>D.04.04.02b</t>
  </si>
  <si>
    <t>D.04.03.01</t>
  </si>
  <si>
    <t>Oczyszczenie mechaniczne nawierzchni drogowych nieulepszonych</t>
  </si>
  <si>
    <t>Skropienie emulsją asfaltową nawierzchni drogowych nieulepszonych 
C60B5ZM w ilości 0,7-0,9kg/m2</t>
  </si>
  <si>
    <t>D.05.03.05b</t>
  </si>
  <si>
    <t>Oczyszczenie mechaniczne nawierzchni drogowych ulepszonych</t>
  </si>
  <si>
    <t>Skropienie emulsją asfaltową nawierzchni drogowych ulepszonych 
C60B3ZM w ilości 0,3-0,5kg/m2</t>
  </si>
  <si>
    <t>D.05.03.05a</t>
  </si>
  <si>
    <t>D.05.03.23</t>
  </si>
  <si>
    <t>D.08.02.02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</si>
  <si>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</si>
  <si>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D.01.02.02</t>
  </si>
  <si>
    <t>Usunięcie warstwy ziemi urodzajnej gr. ok. 10cm z wywiezieniem nadmiaru gruntu na odległość do 10 km</t>
  </si>
  <si>
    <t>D.02.01.01</t>
  </si>
  <si>
    <t>D.02.03.01</t>
  </si>
  <si>
    <t>D.02.00.01</t>
  </si>
  <si>
    <t>Załadunek z wywiezieniem nadmiaru gruntu z wykopów na odległość do 10 km</t>
  </si>
  <si>
    <t>szt.</t>
  </si>
  <si>
    <t>kalk. indyw.</t>
  </si>
  <si>
    <t>Wykonanie projektu powykonawczego wraz z inwentaryzacją geodezyjną</t>
  </si>
  <si>
    <t>kpl.</t>
  </si>
  <si>
    <t>D.04.07.01</t>
  </si>
  <si>
    <t>Wykonanie wykopów w gruntach nieskalistych, kat. I-IV</t>
  </si>
  <si>
    <t>D.01.02.01</t>
  </si>
  <si>
    <t>Cięcie piłą nawierzchni asfaltowych</t>
  </si>
  <si>
    <t>Prefabrykat ścieku skarpowego wg KPED 01.25</t>
  </si>
  <si>
    <t>Prefabrykat ścieku drogowego wg KPED 01.03</t>
  </si>
  <si>
    <t>Ława z betonu C12/15 pod prefabrykaty ściekowe (0,072m2)</t>
  </si>
  <si>
    <r>
      <t>Warstwa mrozoochronna z mieszanki związanej spoiwem hydraulicznym- cementem C</t>
    </r>
    <r>
      <rPr>
        <sz val="7"/>
        <color theme="1"/>
        <rFont val="Calibri"/>
        <family val="2"/>
        <charset val="238"/>
        <scheme val="minor"/>
      </rPr>
      <t>1,5/2</t>
    </r>
    <r>
      <rPr>
        <sz val="11"/>
        <color theme="1"/>
        <rFont val="Calibri"/>
        <family val="2"/>
        <charset val="238"/>
        <scheme val="minor"/>
      </rPr>
      <t xml:space="preserve"> ≤ 4,0MPa gr. 15cm</t>
    </r>
  </si>
  <si>
    <r>
      <t>Podbudowa zasadnicza z mieszanki niezwiązanej C</t>
    </r>
    <r>
      <rPr>
        <sz val="8"/>
        <color theme="1"/>
        <rFont val="Calibri"/>
        <family val="2"/>
        <charset val="238"/>
        <scheme val="minor"/>
      </rPr>
      <t>50/30</t>
    </r>
    <r>
      <rPr>
        <sz val="11"/>
        <color theme="1"/>
        <rFont val="Calibri"/>
        <family val="2"/>
        <charset val="238"/>
        <scheme val="minor"/>
      </rPr>
      <t xml:space="preserve"> o uziarn. 0/31,5mm gr. 15cm</t>
    </r>
  </si>
  <si>
    <r>
      <t>Mieszanka niezwiązana C</t>
    </r>
    <r>
      <rPr>
        <sz val="7"/>
        <color theme="1"/>
        <rFont val="Calibri"/>
        <family val="2"/>
        <charset val="238"/>
        <scheme val="minor"/>
      </rPr>
      <t>50/30</t>
    </r>
    <r>
      <rPr>
        <sz val="11"/>
        <color theme="1"/>
        <rFont val="Calibri"/>
        <family val="2"/>
        <charset val="238"/>
        <scheme val="minor"/>
      </rPr>
      <t xml:space="preserve"> o uziarn. 0/31,5mm gr. 10cm</t>
    </r>
  </si>
  <si>
    <t>D.05.03.01</t>
  </si>
  <si>
    <t>D.07.02.01, D.07.01.01</t>
  </si>
  <si>
    <t>Wycinka drzew i krzewów z wywożeniem karpin, dłużyc wraz z oczyszczeniem terenu- wg. zestawienia</t>
  </si>
  <si>
    <t>Nasadzenia zastępcze- wg. zestawienia</t>
  </si>
  <si>
    <t>II  Drzewa i krzewy - wycinka i nasadzenia zastępcze</t>
  </si>
  <si>
    <t>III  Roboty rozbiórkowe</t>
  </si>
  <si>
    <t>IV   Elementy ulicy</t>
  </si>
  <si>
    <t>branża drogowa + zieleń</t>
  </si>
  <si>
    <t>Wykonanie oznakowania pionowego wielkości mini</t>
  </si>
  <si>
    <t>m2</t>
  </si>
  <si>
    <t>Regulacja wysokościowa studni kanalizacyjnych</t>
  </si>
  <si>
    <t>Regulacja wysokościowa zaworów gazowych</t>
  </si>
  <si>
    <t>Regulacja wysokościowa zaworów wodnych</t>
  </si>
  <si>
    <t>D.01.01.01</t>
  </si>
  <si>
    <t>D.09.01.02</t>
  </si>
  <si>
    <t>D.08.05.01</t>
  </si>
  <si>
    <t>D.04.05.01a</t>
  </si>
  <si>
    <t>D.04.04.01a</t>
  </si>
  <si>
    <t>D.04.06.01b</t>
  </si>
  <si>
    <t>D.03.02.02</t>
  </si>
  <si>
    <t>Rozebranie nawierzchni bitumicznej- grubość sumaryczna wszystkich warstw ok 40cm ( w tym 11cm betonu asfaltowego)</t>
  </si>
  <si>
    <t>Załadunek elementów pozyskanych z rozbiórki wraz z transportem na odległość do 10 km i kosztami utylizacji</t>
  </si>
  <si>
    <t>Prefabrykat ścieku drogowego trójkątnego wg KPED 01.05</t>
  </si>
  <si>
    <t>Ułożenie cieku z kostki kamiennej 9/11 osadzonej w mieszance betonowej na mokro z wypełnieniem spoin zaprawą trasowo-cementową  (wytrzymałość na ściskanie  ≥ 50N/mm2) na warstwie podbudowy z betonu C16/20 gr. 5cm i istniejącej podbudowie z kruszywa</t>
  </si>
  <si>
    <t>V   Jezdnia bitumiczna - konstrukcja KR3</t>
  </si>
  <si>
    <t>Warstwa podbudowy pom. z mieszanki związanej spoiwem hydraulicznym- cementem C3/4 ≤6,0MPa gr. 15cm</t>
  </si>
  <si>
    <r>
      <t>Warstwa mrozoochronna z mieszanki niezwiązanej CBR ≥ 35%, k</t>
    </r>
    <r>
      <rPr>
        <sz val="7"/>
        <color theme="1"/>
        <rFont val="Calibri"/>
        <family val="2"/>
        <charset val="238"/>
        <scheme val="minor"/>
      </rPr>
      <t xml:space="preserve">10 </t>
    </r>
    <r>
      <rPr>
        <sz val="11"/>
        <color theme="1"/>
        <rFont val="Calibri"/>
        <family val="2"/>
        <charset val="238"/>
        <scheme val="minor"/>
      </rPr>
      <t>≥ 8m/d,  gr. 20cm</t>
    </r>
  </si>
  <si>
    <r>
      <t>Podbudowa zasadnicza z kruszywa niezwiązanego C</t>
    </r>
    <r>
      <rPr>
        <sz val="8"/>
        <color theme="1"/>
        <rFont val="Calibri"/>
        <family val="2"/>
        <charset val="238"/>
        <scheme val="minor"/>
      </rPr>
      <t>90/3</t>
    </r>
    <r>
      <rPr>
        <sz val="11"/>
        <color theme="1"/>
        <rFont val="Calibri"/>
        <family val="2"/>
        <charset val="238"/>
        <scheme val="minor"/>
      </rPr>
      <t xml:space="preserve"> o uziarn. 0/31,5mm gr. 20cm</t>
    </r>
  </si>
  <si>
    <t>Warstwa podbudowy zasadniczej z betonu asfaltowego AC22P  gr. 7cm</t>
  </si>
  <si>
    <t>Warstwa wiążąca z betonu asfaltowego AC16W gr. 5cm</t>
  </si>
  <si>
    <t>Warstwa ścieralna z AC11 S gr. 4cm</t>
  </si>
  <si>
    <r>
      <t>Warstwa ulepszonego podłoża z gruntu niewysadzinowego CBR ≥ 20%, k</t>
    </r>
    <r>
      <rPr>
        <sz val="7"/>
        <color theme="1"/>
        <rFont val="Calibri"/>
        <family val="2"/>
        <charset val="238"/>
        <scheme val="minor"/>
      </rPr>
      <t xml:space="preserve">10 </t>
    </r>
    <r>
      <rPr>
        <sz val="11"/>
        <color theme="1"/>
        <rFont val="Calibri"/>
        <family val="2"/>
        <charset val="238"/>
        <scheme val="minor"/>
      </rPr>
      <t>≥ 8m/d,  gr. 20cm</t>
    </r>
  </si>
  <si>
    <r>
      <t>Podbudowa zasadnicza z kruszywa niezwiązanego C</t>
    </r>
    <r>
      <rPr>
        <sz val="8"/>
        <color theme="1"/>
        <rFont val="Calibri"/>
        <family val="2"/>
        <charset val="238"/>
        <scheme val="minor"/>
      </rPr>
      <t>90/3</t>
    </r>
    <r>
      <rPr>
        <sz val="11"/>
        <color theme="1"/>
        <rFont val="Calibri"/>
        <family val="2"/>
        <charset val="238"/>
        <scheme val="minor"/>
      </rPr>
      <t xml:space="preserve"> o uziarn. 0/63mm gr. 15cm</t>
    </r>
  </si>
  <si>
    <t>Podbudowa zasadnicza z betonu C30/37 zdylatowana gr. 25cm</t>
  </si>
  <si>
    <t>Nawierzchnia z kostki kamiennej 17/19, osadzona w mieszance betonowej na mokro z wypełnieniem spoin zaprawą trasowo-cementową (wytrzymałość na ściskanie  ≥ 50N/mm2)</t>
  </si>
  <si>
    <t>Nawierzchnia z kostki betonowej z fazą typu "kość" koloru grafitowego gr. 8cm na podsypce cementowo piaskowej 1:4 gr. 4cm</t>
  </si>
  <si>
    <r>
      <t>Warstwa odsączająca z piasku średniego, k</t>
    </r>
    <r>
      <rPr>
        <sz val="7"/>
        <color theme="1"/>
        <rFont val="Calibri"/>
        <family val="2"/>
        <charset val="238"/>
        <scheme val="minor"/>
      </rPr>
      <t xml:space="preserve">10 </t>
    </r>
    <r>
      <rPr>
        <sz val="11"/>
        <color theme="1"/>
        <rFont val="Calibri"/>
        <family val="2"/>
        <charset val="238"/>
        <scheme val="minor"/>
      </rPr>
      <t>≥ 8m/d,  gr. 15cm</t>
    </r>
  </si>
  <si>
    <t>Warstwa ścieralna z AC8S 50/70 gr. 4cm</t>
  </si>
  <si>
    <t>Nawierzchnia z kostki betonowej z fazą typu "cegła" koloru szarego gr. 6cm na podsypce cementowo piaskowej 1:4 gr. 4cm</t>
  </si>
  <si>
    <t>Profilowanie terenu z obsianiem trawą na warstwie ziemi urodzajnej z odzysku gr. 10cm</t>
  </si>
  <si>
    <t>Zagospodarowanie miejsc odpoczynku dla rowerzystów:
- stojak rowerowy pojedynczy łukowy typu U wykonany ze stali nierdzewnej</t>
  </si>
  <si>
    <t>Zagospodarowanie miejsc odpoczynku dla rowerzystów:
- ławka z oparciem na profilach stalowych ocynkowanych malowanych proszkowo z deskami drewnianymi</t>
  </si>
  <si>
    <t>Zakup i montaż wiaty przystankowej wraz z fundamentowaniem (wiata wyposażona systemowo w ławeczkę)</t>
  </si>
  <si>
    <t>Zagospodarowanie przystanków oraz miejsc odpoczynku dla rowerzystów:
-kosze na śmieci stalowe ocynkowane malowane proszkowo</t>
  </si>
  <si>
    <t>D.04.02.01</t>
  </si>
  <si>
    <t>D.09.01.01</t>
  </si>
  <si>
    <t>BUDOWA UL. ORZECHOWEJ (OD BOTANICZNEJ DO DŁUGIEJ), 
UL. DŁUGIEJ W OSIELSKU ORAZ UL. RYBINIECKIEJ W NIWACH 
(OD SUWALSKIEJ DO DŁUGIEJ)
- ul. Długa (0+418,60 - 0+807,63)</t>
  </si>
  <si>
    <t>Rozebranie nawierzchni z kostki (chodniki i zjazdy) o gr. ok 30cm</t>
  </si>
  <si>
    <t>Rozebranie nawierzchni z płyt ażurowych (zjazdy) o gr. ok 30cm</t>
  </si>
  <si>
    <t>Oznakowanie pionowe do likwidacji
- znaki zakazu (B)- 2 szt.</t>
  </si>
  <si>
    <t>Wykonanie oznakowania pionowego wielkości średniej
- znaki zakazu (B)- 4 szt.
- znaki informacyjne (D)- 2 szt.</t>
  </si>
  <si>
    <r>
      <t>Oznakowanie poziome gładkie chemoutwardzalne grubowarstwowe</t>
    </r>
    <r>
      <rPr>
        <sz val="11"/>
        <rFont val="Calibri"/>
        <family val="2"/>
        <charset val="238"/>
        <scheme val="minor"/>
      </rPr>
      <t xml:space="preserve">
- P-4- 15m</t>
    </r>
  </si>
  <si>
    <t>Oznakowanie poziome gładkie cienkowarstwowe
- P-23- 12 szt. x 0,662
- P-26- 12 szt. x 0,719</t>
  </si>
  <si>
    <t>VI   Zatoka autobusowa</t>
  </si>
  <si>
    <t>VII   Zjazd z kostki betonowej</t>
  </si>
  <si>
    <t>VIII Ciąg pieszo-rowerowy</t>
  </si>
  <si>
    <t>IX   Chodnik</t>
  </si>
  <si>
    <t>X   Pobocze z kruszywa niezwiązanego</t>
  </si>
  <si>
    <t>XI   Rowy i muldy</t>
  </si>
  <si>
    <t>XII   Roboty ziemne</t>
  </si>
  <si>
    <t>XIII  Inne</t>
  </si>
  <si>
    <t>XIV  Stała organizacja ruchu</t>
  </si>
  <si>
    <t>Obsianie muld oraz rowów trawą na warstwie ziemi urodzajnej z odzysku gr. 10cm</t>
  </si>
  <si>
    <t>Wykonanie nasypów z materiału z wykopu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</si>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</sst>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charset val="238"/>
      <scheme val="minor"/>
    </font>
    <font>
      <b/>
      <i/>
      <sz val="18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2" borderId="7" xfId="0" applyFont="1" applyFill="1" applyBorder="1"/>
    <xf numFmtId="0" fontId="5" fillId="0" borderId="9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5" fillId="0" borderId="9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left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0" fillId="0" borderId="0" xfId="0" applyFont="1"/>
    <xf numFmtId="0" fontId="0" fillId="0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5" fillId="0" borderId="0" xfId="0" applyFont="1" applyBorder="1" applyAlignment="1"/>
    <xf numFmtId="0" fontId="0" fillId="0" borderId="13" xfId="0" applyBorder="1" applyAlignment="1">
      <alignment wrapText="1"/>
    </xf>
    <xf numFmtId="0" fontId="0" fillId="0" borderId="13" xfId="0" applyBorder="1"/>
    <xf numFmtId="0" fontId="11" fillId="0" borderId="0" xfId="0" applyFont="1" applyFill="1"/>
    <xf numFmtId="0" fontId="5" fillId="0" borderId="7" xfId="0" applyFont="1" applyBorder="1" applyAlignment="1">
      <alignment horizontal="center"/>
    </xf>
    <xf numFmtId="4" fontId="7" fillId="0" borderId="0" xfId="0" applyNumberFormat="1" applyFont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164" fontId="0" fillId="0" borderId="10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/>
    <xf numFmtId="4" fontId="0" fillId="0" borderId="0" xfId="0" applyNumberFormat="1"/>
    <xf numFmtId="0" fontId="4" fillId="2" borderId="7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4" fontId="0" fillId="0" borderId="11" xfId="0" applyNumberFormat="1" applyBorder="1" applyAlignment="1">
      <alignment horizontal="center" vertical="center"/>
    </xf>
    <xf numFmtId="0" fontId="4" fillId="2" borderId="8" xfId="0" applyFont="1" applyFill="1" applyBorder="1"/>
    <xf numFmtId="4" fontId="0" fillId="0" borderId="11" xfId="0" applyNumberFormat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/>
    <xf numFmtId="4" fontId="5" fillId="0" borderId="11" xfId="0" applyNumberFormat="1" applyFon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64" fontId="0" fillId="0" borderId="19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B096-C14B-4DBC-880B-508571448301}">
  <sheetPr>
    <pageSetUpPr fitToPage="1"/>
  </sheetPr>
  <dimension ref="B2:J106"/>
  <sheetViews>
    <sheetView tabSelected="1" zoomScale="115" zoomScaleNormal="115" workbookViewId="0">
      <selection activeCell="D120" sqref="D120"/>
    </sheetView>
  </sheetViews>
  <sheetFormatPr defaultRowHeight="15"/>
  <cols>
    <col min="1" max="1" width="9.140625" style="23"/>
    <col min="2" max="2" width="5.85546875" style="23" customWidth="1"/>
    <col min="3" max="3" width="12" style="23" customWidth="1"/>
    <col min="4" max="4" width="102.42578125" style="23" customWidth="1"/>
    <col min="5" max="5" width="9.140625" style="23"/>
    <col min="6" max="6" width="9.85546875" style="23" customWidth="1"/>
    <col min="7" max="7" width="3.7109375" style="23" customWidth="1"/>
    <col min="8" max="8" width="9.140625" style="23"/>
    <col min="9" max="9" width="4.7109375" style="23" customWidth="1"/>
    <col min="10" max="10" width="4.140625" style="23" customWidth="1"/>
    <col min="11" max="11" width="9.140625" style="23"/>
    <col min="12" max="12" width="9.140625" style="23" customWidth="1"/>
    <col min="13" max="16384" width="9.140625" style="23"/>
  </cols>
  <sheetData>
    <row r="2" spans="2:6" ht="23.25">
      <c r="B2" s="40" t="s">
        <v>123</v>
      </c>
      <c r="C2" s="40"/>
      <c r="D2" s="40"/>
      <c r="E2" s="40"/>
      <c r="F2" s="40"/>
    </row>
    <row r="3" spans="2:6">
      <c r="B3" s="41" t="s">
        <v>66</v>
      </c>
      <c r="C3" s="41"/>
      <c r="D3" s="41"/>
      <c r="E3" s="41"/>
      <c r="F3" s="41"/>
    </row>
    <row r="4" spans="2:6" ht="9.75" customHeight="1">
      <c r="B4" s="42" t="s">
        <v>105</v>
      </c>
      <c r="C4" s="42"/>
      <c r="D4" s="42"/>
      <c r="E4" s="42"/>
      <c r="F4" s="42"/>
    </row>
    <row r="5" spans="2:6" ht="68.25" customHeight="1">
      <c r="B5" s="42"/>
      <c r="C5" s="42"/>
      <c r="D5" s="42"/>
      <c r="E5" s="42"/>
      <c r="F5" s="42"/>
    </row>
    <row r="6" spans="2:6" ht="15.75" thickBot="1"/>
    <row r="7" spans="2:6" ht="16.5" thickBot="1">
      <c r="B7" s="24" t="s">
        <v>0</v>
      </c>
      <c r="C7" s="33" t="s">
        <v>1</v>
      </c>
      <c r="D7" s="25" t="s">
        <v>2</v>
      </c>
      <c r="E7" s="25" t="s">
        <v>3</v>
      </c>
      <c r="F7" s="26" t="s">
        <v>4</v>
      </c>
    </row>
    <row r="8" spans="2:6">
      <c r="B8" s="43" t="s">
        <v>5</v>
      </c>
      <c r="C8" s="44"/>
      <c r="D8" s="44"/>
      <c r="E8" s="37"/>
      <c r="F8" s="32"/>
    </row>
    <row r="9" spans="2:6" ht="15" customHeight="1">
      <c r="B9" s="8">
        <v>1</v>
      </c>
      <c r="C9" s="6" t="s">
        <v>72</v>
      </c>
      <c r="D9" s="7" t="s">
        <v>6</v>
      </c>
      <c r="E9" s="29" t="s">
        <v>7</v>
      </c>
      <c r="F9" s="46">
        <v>0.38902999999999999</v>
      </c>
    </row>
    <row r="10" spans="2:6" ht="15" customHeight="1">
      <c r="B10" s="38" t="s">
        <v>63</v>
      </c>
      <c r="C10" s="39"/>
      <c r="D10" s="39"/>
      <c r="E10" s="1"/>
      <c r="F10" s="47"/>
    </row>
    <row r="11" spans="2:6" ht="30" customHeight="1">
      <c r="B11" s="8">
        <v>2</v>
      </c>
      <c r="C11" s="12" t="s">
        <v>51</v>
      </c>
      <c r="D11" s="30" t="s">
        <v>61</v>
      </c>
      <c r="E11" s="31" t="s">
        <v>48</v>
      </c>
      <c r="F11" s="48">
        <v>1</v>
      </c>
    </row>
    <row r="12" spans="2:6" ht="30" customHeight="1">
      <c r="B12" s="8">
        <v>3</v>
      </c>
      <c r="C12" s="12" t="s">
        <v>73</v>
      </c>
      <c r="D12" s="30" t="s">
        <v>62</v>
      </c>
      <c r="E12" s="31" t="s">
        <v>48</v>
      </c>
      <c r="F12" s="48">
        <v>1</v>
      </c>
    </row>
    <row r="13" spans="2:6" ht="17.25" customHeight="1">
      <c r="B13" s="38" t="s">
        <v>64</v>
      </c>
      <c r="C13" s="39"/>
      <c r="D13" s="39"/>
      <c r="E13" s="37"/>
      <c r="F13" s="49"/>
    </row>
    <row r="14" spans="2:6" ht="17.25" customHeight="1">
      <c r="B14" s="8">
        <v>4</v>
      </c>
      <c r="C14" s="6" t="s">
        <v>8</v>
      </c>
      <c r="D14" s="9" t="s">
        <v>52</v>
      </c>
      <c r="E14" s="31" t="s">
        <v>10</v>
      </c>
      <c r="F14" s="46">
        <v>5</v>
      </c>
    </row>
    <row r="15" spans="2:6" ht="17.25" customHeight="1">
      <c r="B15" s="8">
        <v>5</v>
      </c>
      <c r="C15" s="6" t="s">
        <v>8</v>
      </c>
      <c r="D15" s="9" t="s">
        <v>9</v>
      </c>
      <c r="E15" s="31" t="s">
        <v>10</v>
      </c>
      <c r="F15" s="46">
        <v>100</v>
      </c>
    </row>
    <row r="16" spans="2:6" ht="17.25" customHeight="1">
      <c r="B16" s="8">
        <v>6</v>
      </c>
      <c r="C16" s="6" t="s">
        <v>8</v>
      </c>
      <c r="D16" s="9" t="s">
        <v>11</v>
      </c>
      <c r="E16" s="31" t="s">
        <v>12</v>
      </c>
      <c r="F16" s="46">
        <f>0.033*F15</f>
        <v>3.3000000000000003</v>
      </c>
    </row>
    <row r="17" spans="2:8" ht="17.25" customHeight="1">
      <c r="B17" s="8">
        <v>7</v>
      </c>
      <c r="C17" s="6" t="s">
        <v>8</v>
      </c>
      <c r="D17" s="9" t="s">
        <v>13</v>
      </c>
      <c r="E17" s="31" t="s">
        <v>10</v>
      </c>
      <c r="F17" s="46">
        <v>2</v>
      </c>
    </row>
    <row r="18" spans="2:8" ht="17.25" customHeight="1">
      <c r="B18" s="8">
        <v>8</v>
      </c>
      <c r="C18" s="6" t="s">
        <v>8</v>
      </c>
      <c r="D18" s="9" t="s">
        <v>14</v>
      </c>
      <c r="E18" s="31" t="s">
        <v>12</v>
      </c>
      <c r="F18" s="46">
        <f>0.06*F17</f>
        <v>0.12</v>
      </c>
    </row>
    <row r="19" spans="2:8" ht="32.25" customHeight="1">
      <c r="B19" s="8">
        <v>9</v>
      </c>
      <c r="C19" s="6" t="s">
        <v>8</v>
      </c>
      <c r="D19" s="4" t="s">
        <v>79</v>
      </c>
      <c r="E19" s="31" t="s">
        <v>15</v>
      </c>
      <c r="F19" s="46">
        <v>5</v>
      </c>
    </row>
    <row r="20" spans="2:8" ht="17.25" customHeight="1">
      <c r="B20" s="8">
        <v>10</v>
      </c>
      <c r="C20" s="6" t="s">
        <v>8</v>
      </c>
      <c r="D20" s="4" t="s">
        <v>106</v>
      </c>
      <c r="E20" s="31" t="s">
        <v>15</v>
      </c>
      <c r="F20" s="46">
        <f>36.7+18.5</f>
        <v>55.2</v>
      </c>
    </row>
    <row r="21" spans="2:8" ht="17.25" customHeight="1">
      <c r="B21" s="8">
        <v>11</v>
      </c>
      <c r="C21" s="6" t="s">
        <v>8</v>
      </c>
      <c r="D21" s="4" t="s">
        <v>107</v>
      </c>
      <c r="E21" s="31" t="s">
        <v>15</v>
      </c>
      <c r="F21" s="46">
        <v>10</v>
      </c>
    </row>
    <row r="22" spans="2:8" ht="21" customHeight="1">
      <c r="B22" s="8">
        <v>12</v>
      </c>
      <c r="C22" s="6" t="s">
        <v>8</v>
      </c>
      <c r="D22" s="4" t="s">
        <v>80</v>
      </c>
      <c r="E22" s="31" t="s">
        <v>12</v>
      </c>
      <c r="F22" s="46">
        <f>(F15*(0.3*0.08))+F16+(F17*(0.15*0.3))+F18+(F19*0.4)+(F20*0.3)+(F21*0.3)</f>
        <v>27.47</v>
      </c>
    </row>
    <row r="23" spans="2:8" ht="14.25" customHeight="1">
      <c r="B23" s="38" t="s">
        <v>65</v>
      </c>
      <c r="C23" s="39"/>
      <c r="D23" s="39"/>
      <c r="E23" s="1"/>
      <c r="F23" s="47"/>
    </row>
    <row r="24" spans="2:8" ht="27" customHeight="1">
      <c r="B24" s="27">
        <v>13</v>
      </c>
      <c r="C24" s="34" t="s">
        <v>16</v>
      </c>
      <c r="D24" s="4" t="s">
        <v>17</v>
      </c>
      <c r="E24" s="31" t="s">
        <v>10</v>
      </c>
      <c r="F24" s="46">
        <v>469.5</v>
      </c>
      <c r="H24" s="35"/>
    </row>
    <row r="25" spans="2:8" ht="33" customHeight="1">
      <c r="B25" s="27">
        <v>14</v>
      </c>
      <c r="C25" s="34" t="s">
        <v>16</v>
      </c>
      <c r="D25" s="4" t="s">
        <v>18</v>
      </c>
      <c r="E25" s="31" t="s">
        <v>12</v>
      </c>
      <c r="F25" s="46">
        <f>0.063*F24</f>
        <v>29.578500000000002</v>
      </c>
      <c r="H25" s="35"/>
    </row>
    <row r="26" spans="2:8" ht="27" customHeight="1">
      <c r="B26" s="27">
        <v>15</v>
      </c>
      <c r="C26" s="34" t="s">
        <v>16</v>
      </c>
      <c r="D26" s="4" t="s">
        <v>19</v>
      </c>
      <c r="E26" s="31" t="s">
        <v>10</v>
      </c>
      <c r="F26" s="46">
        <v>72.5</v>
      </c>
      <c r="H26" s="35"/>
    </row>
    <row r="27" spans="2:8" ht="19.5" customHeight="1">
      <c r="B27" s="27">
        <v>16</v>
      </c>
      <c r="C27" s="34" t="s">
        <v>16</v>
      </c>
      <c r="D27" s="4" t="s">
        <v>20</v>
      </c>
      <c r="E27" s="31" t="s">
        <v>12</v>
      </c>
      <c r="F27" s="46">
        <f>0.066*F26</f>
        <v>4.7850000000000001</v>
      </c>
      <c r="H27" s="35"/>
    </row>
    <row r="28" spans="2:8" ht="21" customHeight="1">
      <c r="B28" s="27">
        <v>17</v>
      </c>
      <c r="C28" s="34" t="s">
        <v>16</v>
      </c>
      <c r="D28" s="4" t="s">
        <v>21</v>
      </c>
      <c r="E28" s="31" t="s">
        <v>10</v>
      </c>
      <c r="F28" s="50">
        <v>402.7</v>
      </c>
      <c r="H28" s="35"/>
    </row>
    <row r="29" spans="2:8" ht="19.5" customHeight="1">
      <c r="B29" s="27">
        <v>18</v>
      </c>
      <c r="C29" s="34" t="s">
        <v>16</v>
      </c>
      <c r="D29" s="4" t="s">
        <v>22</v>
      </c>
      <c r="E29" s="31" t="s">
        <v>12</v>
      </c>
      <c r="F29" s="46">
        <f>0.072*F28</f>
        <v>28.994399999999995</v>
      </c>
      <c r="H29" s="35"/>
    </row>
    <row r="30" spans="2:8" ht="20.25" customHeight="1">
      <c r="B30" s="27">
        <v>19</v>
      </c>
      <c r="C30" s="34" t="s">
        <v>23</v>
      </c>
      <c r="D30" s="4" t="s">
        <v>24</v>
      </c>
      <c r="E30" s="31" t="s">
        <v>10</v>
      </c>
      <c r="F30" s="46">
        <v>481.9</v>
      </c>
      <c r="H30" s="35"/>
    </row>
    <row r="31" spans="2:8" ht="19.5" customHeight="1">
      <c r="B31" s="27">
        <v>20</v>
      </c>
      <c r="C31" s="34" t="s">
        <v>23</v>
      </c>
      <c r="D31" s="4" t="s">
        <v>25</v>
      </c>
      <c r="E31" s="31" t="s">
        <v>12</v>
      </c>
      <c r="F31" s="46">
        <f>0.036*F30</f>
        <v>17.348399999999998</v>
      </c>
      <c r="H31" s="35"/>
    </row>
    <row r="32" spans="2:8" ht="19.5" customHeight="1">
      <c r="B32" s="27">
        <v>21</v>
      </c>
      <c r="C32" s="34" t="s">
        <v>74</v>
      </c>
      <c r="D32" s="4" t="s">
        <v>53</v>
      </c>
      <c r="E32" s="31" t="s">
        <v>10</v>
      </c>
      <c r="F32" s="46">
        <v>6.5</v>
      </c>
      <c r="H32" s="35"/>
    </row>
    <row r="33" spans="2:10" ht="19.5" customHeight="1">
      <c r="B33" s="27">
        <v>22</v>
      </c>
      <c r="C33" s="34" t="s">
        <v>74</v>
      </c>
      <c r="D33" s="4" t="s">
        <v>54</v>
      </c>
      <c r="E33" s="31" t="s">
        <v>10</v>
      </c>
      <c r="F33" s="46">
        <v>10</v>
      </c>
      <c r="H33" s="35"/>
    </row>
    <row r="34" spans="2:10" ht="19.5" customHeight="1">
      <c r="B34" s="27">
        <v>23</v>
      </c>
      <c r="C34" s="34" t="s">
        <v>74</v>
      </c>
      <c r="D34" s="4" t="s">
        <v>81</v>
      </c>
      <c r="E34" s="31" t="s">
        <v>10</v>
      </c>
      <c r="F34" s="46">
        <v>6</v>
      </c>
      <c r="H34" s="35"/>
    </row>
    <row r="35" spans="2:10" ht="19.5" customHeight="1">
      <c r="B35" s="27">
        <v>24</v>
      </c>
      <c r="C35" s="34" t="s">
        <v>74</v>
      </c>
      <c r="D35" s="4" t="s">
        <v>55</v>
      </c>
      <c r="E35" s="31" t="s">
        <v>12</v>
      </c>
      <c r="F35" s="46">
        <f>0.072*(F32+F33+F34)</f>
        <v>1.6199999999999999</v>
      </c>
      <c r="H35" s="35"/>
    </row>
    <row r="36" spans="2:10" ht="51.75" customHeight="1">
      <c r="B36" s="27">
        <v>25</v>
      </c>
      <c r="C36" s="34" t="s">
        <v>59</v>
      </c>
      <c r="D36" s="4" t="s">
        <v>82</v>
      </c>
      <c r="E36" s="31" t="s">
        <v>15</v>
      </c>
      <c r="F36" s="46">
        <v>18.52</v>
      </c>
      <c r="H36" s="35"/>
    </row>
    <row r="37" spans="2:10" ht="19.5" customHeight="1">
      <c r="B37" s="38" t="s">
        <v>83</v>
      </c>
      <c r="C37" s="39"/>
      <c r="D37" s="39"/>
      <c r="E37" s="1"/>
      <c r="F37" s="51"/>
      <c r="H37" s="35"/>
    </row>
    <row r="38" spans="2:10" ht="23.25" customHeight="1">
      <c r="B38" s="27">
        <v>26</v>
      </c>
      <c r="C38" s="34" t="s">
        <v>26</v>
      </c>
      <c r="D38" s="4" t="s">
        <v>27</v>
      </c>
      <c r="E38" s="31" t="s">
        <v>15</v>
      </c>
      <c r="F38" s="46">
        <f>2492.83+(0.6*389.03)</f>
        <v>2726.248</v>
      </c>
      <c r="H38" s="35"/>
    </row>
    <row r="39" spans="2:10" ht="18" customHeight="1">
      <c r="B39" s="27">
        <v>27</v>
      </c>
      <c r="C39" s="34" t="s">
        <v>75</v>
      </c>
      <c r="D39" s="7" t="s">
        <v>84</v>
      </c>
      <c r="E39" s="31" t="s">
        <v>15</v>
      </c>
      <c r="F39" s="46">
        <f>F38</f>
        <v>2726.248</v>
      </c>
      <c r="H39" s="20"/>
      <c r="I39" s="35"/>
      <c r="J39" s="35"/>
    </row>
    <row r="40" spans="2:10" ht="19.5" customHeight="1">
      <c r="B40" s="27">
        <v>28</v>
      </c>
      <c r="C40" s="34" t="s">
        <v>76</v>
      </c>
      <c r="D40" s="4" t="s">
        <v>85</v>
      </c>
      <c r="E40" s="31" t="s">
        <v>15</v>
      </c>
      <c r="F40" s="46">
        <f>6.6*(257.63)+105.25</f>
        <v>1805.6079999999999</v>
      </c>
      <c r="H40" s="35"/>
    </row>
    <row r="41" spans="2:10" ht="19.5" customHeight="1">
      <c r="B41" s="27">
        <v>29</v>
      </c>
      <c r="C41" s="34" t="s">
        <v>28</v>
      </c>
      <c r="D41" s="28" t="s">
        <v>86</v>
      </c>
      <c r="E41" s="31" t="s">
        <v>15</v>
      </c>
      <c r="F41" s="46">
        <v>2492.83</v>
      </c>
      <c r="H41" s="35"/>
    </row>
    <row r="42" spans="2:10" ht="19.5" customHeight="1">
      <c r="B42" s="27">
        <v>30</v>
      </c>
      <c r="C42" s="34" t="s">
        <v>29</v>
      </c>
      <c r="D42" s="10" t="s">
        <v>30</v>
      </c>
      <c r="E42" s="31" t="s">
        <v>15</v>
      </c>
      <c r="F42" s="46">
        <v>2492.83</v>
      </c>
      <c r="H42" s="35"/>
    </row>
    <row r="43" spans="2:10" ht="38.25" customHeight="1">
      <c r="B43" s="27">
        <v>31</v>
      </c>
      <c r="C43" s="34" t="s">
        <v>29</v>
      </c>
      <c r="D43" s="10" t="s">
        <v>31</v>
      </c>
      <c r="E43" s="31" t="s">
        <v>15</v>
      </c>
      <c r="F43" s="46">
        <v>2492.83</v>
      </c>
      <c r="H43" s="35"/>
    </row>
    <row r="44" spans="2:10" ht="19.5" customHeight="1">
      <c r="B44" s="27">
        <v>32</v>
      </c>
      <c r="C44" s="34" t="s">
        <v>49</v>
      </c>
      <c r="D44" s="11" t="s">
        <v>87</v>
      </c>
      <c r="E44" s="31" t="s">
        <v>15</v>
      </c>
      <c r="F44" s="46">
        <v>2492.83</v>
      </c>
      <c r="H44" s="35"/>
    </row>
    <row r="45" spans="2:10" ht="19.5" customHeight="1">
      <c r="B45" s="27">
        <v>33</v>
      </c>
      <c r="C45" s="34" t="s">
        <v>29</v>
      </c>
      <c r="D45" s="11" t="s">
        <v>33</v>
      </c>
      <c r="E45" s="31" t="s">
        <v>15</v>
      </c>
      <c r="F45" s="46">
        <v>2492.83</v>
      </c>
      <c r="H45" s="35"/>
    </row>
    <row r="46" spans="2:10" ht="35.25" customHeight="1">
      <c r="B46" s="27">
        <v>34</v>
      </c>
      <c r="C46" s="34" t="s">
        <v>29</v>
      </c>
      <c r="D46" s="11" t="s">
        <v>34</v>
      </c>
      <c r="E46" s="31" t="s">
        <v>15</v>
      </c>
      <c r="F46" s="46">
        <v>2492.83</v>
      </c>
      <c r="H46" s="35"/>
    </row>
    <row r="47" spans="2:10" ht="35.25" customHeight="1">
      <c r="B47" s="27">
        <v>35</v>
      </c>
      <c r="C47" s="34" t="s">
        <v>32</v>
      </c>
      <c r="D47" s="28" t="s">
        <v>88</v>
      </c>
      <c r="E47" s="31" t="s">
        <v>15</v>
      </c>
      <c r="F47" s="46">
        <v>2492.83</v>
      </c>
      <c r="H47" s="35"/>
    </row>
    <row r="48" spans="2:10" ht="35.25" customHeight="1">
      <c r="B48" s="27">
        <v>36</v>
      </c>
      <c r="C48" s="34" t="s">
        <v>29</v>
      </c>
      <c r="D48" s="11" t="s">
        <v>33</v>
      </c>
      <c r="E48" s="31" t="s">
        <v>15</v>
      </c>
      <c r="F48" s="46">
        <v>2492.83</v>
      </c>
      <c r="H48" s="35"/>
    </row>
    <row r="49" spans="2:10" ht="35.25" customHeight="1">
      <c r="B49" s="27">
        <v>37</v>
      </c>
      <c r="C49" s="34" t="s">
        <v>29</v>
      </c>
      <c r="D49" s="11" t="s">
        <v>34</v>
      </c>
      <c r="E49" s="31" t="s">
        <v>15</v>
      </c>
      <c r="F49" s="46">
        <v>2492.83</v>
      </c>
      <c r="H49" s="35"/>
    </row>
    <row r="50" spans="2:10" ht="39" customHeight="1">
      <c r="B50" s="27">
        <v>38</v>
      </c>
      <c r="C50" s="34" t="s">
        <v>35</v>
      </c>
      <c r="D50" s="11" t="s">
        <v>89</v>
      </c>
      <c r="E50" s="31" t="s">
        <v>15</v>
      </c>
      <c r="F50" s="46">
        <v>2492.83</v>
      </c>
      <c r="H50" s="35"/>
    </row>
    <row r="51" spans="2:10" ht="30" customHeight="1">
      <c r="B51" s="45" t="s">
        <v>112</v>
      </c>
      <c r="C51" s="39"/>
      <c r="D51" s="39"/>
      <c r="E51" s="1"/>
      <c r="F51" s="51"/>
      <c r="H51" s="35"/>
    </row>
    <row r="52" spans="2:10" ht="19.5" customHeight="1">
      <c r="B52" s="27">
        <v>39</v>
      </c>
      <c r="C52" s="34" t="s">
        <v>26</v>
      </c>
      <c r="D52" s="4" t="s">
        <v>27</v>
      </c>
      <c r="E52" s="31" t="s">
        <v>15</v>
      </c>
      <c r="F52" s="46">
        <v>114</v>
      </c>
      <c r="H52" s="35"/>
    </row>
    <row r="53" spans="2:10" ht="17.25">
      <c r="B53" s="27">
        <v>40</v>
      </c>
      <c r="C53" s="34" t="s">
        <v>103</v>
      </c>
      <c r="D53" s="4" t="s">
        <v>90</v>
      </c>
      <c r="E53" s="31" t="s">
        <v>15</v>
      </c>
      <c r="F53" s="46">
        <v>114</v>
      </c>
      <c r="H53" s="20"/>
      <c r="I53" s="35"/>
      <c r="J53" s="35"/>
    </row>
    <row r="54" spans="2:10" ht="17.25">
      <c r="B54" s="27">
        <v>41</v>
      </c>
      <c r="C54" s="34" t="s">
        <v>28</v>
      </c>
      <c r="D54" s="28" t="s">
        <v>91</v>
      </c>
      <c r="E54" s="31" t="s">
        <v>15</v>
      </c>
      <c r="F54" s="46">
        <v>114</v>
      </c>
      <c r="H54" s="35"/>
      <c r="I54" s="35"/>
      <c r="J54" s="35"/>
    </row>
    <row r="55" spans="2:10" ht="17.25">
      <c r="B55" s="27">
        <v>42</v>
      </c>
      <c r="C55" s="34" t="s">
        <v>77</v>
      </c>
      <c r="D55" s="7" t="s">
        <v>92</v>
      </c>
      <c r="E55" s="3" t="s">
        <v>38</v>
      </c>
      <c r="F55" s="46">
        <v>114</v>
      </c>
      <c r="H55" s="35"/>
    </row>
    <row r="56" spans="2:10" ht="30">
      <c r="B56" s="27">
        <v>43</v>
      </c>
      <c r="C56" s="34" t="s">
        <v>59</v>
      </c>
      <c r="D56" s="28" t="s">
        <v>93</v>
      </c>
      <c r="E56" s="31" t="s">
        <v>15</v>
      </c>
      <c r="F56" s="46">
        <v>114</v>
      </c>
      <c r="H56" s="35"/>
    </row>
    <row r="57" spans="2:10" ht="24" customHeight="1">
      <c r="B57" s="45" t="s">
        <v>113</v>
      </c>
      <c r="C57" s="39"/>
      <c r="D57" s="39"/>
      <c r="E57" s="1"/>
      <c r="F57" s="51"/>
      <c r="H57" s="35"/>
    </row>
    <row r="58" spans="2:10" ht="24" customHeight="1">
      <c r="B58" s="27">
        <v>44</v>
      </c>
      <c r="C58" s="34" t="s">
        <v>26</v>
      </c>
      <c r="D58" s="4" t="s">
        <v>27</v>
      </c>
      <c r="E58" s="31" t="s">
        <v>15</v>
      </c>
      <c r="F58" s="46">
        <v>89.7</v>
      </c>
      <c r="H58" s="35"/>
      <c r="J58" s="13"/>
    </row>
    <row r="59" spans="2:10" ht="22.5" customHeight="1">
      <c r="B59" s="27">
        <v>45</v>
      </c>
      <c r="C59" s="34" t="s">
        <v>75</v>
      </c>
      <c r="D59" s="4" t="s">
        <v>56</v>
      </c>
      <c r="E59" s="31" t="s">
        <v>15</v>
      </c>
      <c r="F59" s="46">
        <v>89.7</v>
      </c>
      <c r="H59" s="35"/>
    </row>
    <row r="60" spans="2:10" ht="22.5" customHeight="1">
      <c r="B60" s="27">
        <v>46</v>
      </c>
      <c r="C60" s="34" t="s">
        <v>28</v>
      </c>
      <c r="D60" s="28" t="s">
        <v>57</v>
      </c>
      <c r="E60" s="31" t="s">
        <v>15</v>
      </c>
      <c r="F60" s="46">
        <v>89.7</v>
      </c>
      <c r="H60" s="35"/>
    </row>
    <row r="61" spans="2:10" ht="30">
      <c r="B61" s="27">
        <v>47</v>
      </c>
      <c r="C61" s="34" t="s">
        <v>36</v>
      </c>
      <c r="D61" s="4" t="s">
        <v>94</v>
      </c>
      <c r="E61" s="31" t="s">
        <v>15</v>
      </c>
      <c r="F61" s="46">
        <v>89.7</v>
      </c>
      <c r="H61" s="35"/>
    </row>
    <row r="62" spans="2:10">
      <c r="B62" s="38" t="s">
        <v>114</v>
      </c>
      <c r="C62" s="39"/>
      <c r="D62" s="39"/>
      <c r="E62" s="1"/>
      <c r="F62" s="51"/>
      <c r="H62" s="35"/>
    </row>
    <row r="63" spans="2:10" ht="17.25">
      <c r="B63" s="27">
        <v>48</v>
      </c>
      <c r="C63" s="34" t="s">
        <v>26</v>
      </c>
      <c r="D63" s="4" t="s">
        <v>27</v>
      </c>
      <c r="E63" s="31" t="s">
        <v>15</v>
      </c>
      <c r="F63" s="46">
        <v>1165.1500000000001</v>
      </c>
      <c r="H63" s="35"/>
    </row>
    <row r="64" spans="2:10" ht="17.25">
      <c r="B64" s="27">
        <v>49</v>
      </c>
      <c r="C64" s="34" t="s">
        <v>103</v>
      </c>
      <c r="D64" s="4" t="s">
        <v>95</v>
      </c>
      <c r="E64" s="31" t="s">
        <v>15</v>
      </c>
      <c r="F64" s="46">
        <f>F63-F65</f>
        <v>1090.6300000000001</v>
      </c>
      <c r="H64" s="35"/>
    </row>
    <row r="65" spans="2:8" ht="17.25">
      <c r="B65" s="27">
        <v>50</v>
      </c>
      <c r="C65" s="34" t="s">
        <v>75</v>
      </c>
      <c r="D65" s="4" t="s">
        <v>56</v>
      </c>
      <c r="E65" s="31" t="s">
        <v>15</v>
      </c>
      <c r="F65" s="46">
        <v>74.52</v>
      </c>
      <c r="H65" s="35"/>
    </row>
    <row r="66" spans="2:8" ht="17.25">
      <c r="B66" s="27">
        <v>51</v>
      </c>
      <c r="C66" s="34" t="s">
        <v>28</v>
      </c>
      <c r="D66" s="28" t="s">
        <v>57</v>
      </c>
      <c r="E66" s="31" t="s">
        <v>15</v>
      </c>
      <c r="F66" s="46">
        <v>1165.1500000000001</v>
      </c>
      <c r="H66" s="35"/>
    </row>
    <row r="67" spans="2:8" ht="17.25">
      <c r="B67" s="27">
        <v>52</v>
      </c>
      <c r="C67" s="34" t="s">
        <v>29</v>
      </c>
      <c r="D67" s="10" t="s">
        <v>30</v>
      </c>
      <c r="E67" s="31" t="s">
        <v>15</v>
      </c>
      <c r="F67" s="46">
        <v>1165.1500000000001</v>
      </c>
      <c r="H67" s="35"/>
    </row>
    <row r="68" spans="2:8" ht="30">
      <c r="B68" s="27">
        <v>53</v>
      </c>
      <c r="C68" s="34" t="s">
        <v>29</v>
      </c>
      <c r="D68" s="10" t="s">
        <v>31</v>
      </c>
      <c r="E68" s="31" t="s">
        <v>15</v>
      </c>
      <c r="F68" s="46">
        <v>1165.1500000000001</v>
      </c>
      <c r="H68" s="35"/>
    </row>
    <row r="69" spans="2:8" ht="17.25">
      <c r="B69" s="27">
        <v>54</v>
      </c>
      <c r="C69" s="34" t="s">
        <v>35</v>
      </c>
      <c r="D69" s="11" t="s">
        <v>96</v>
      </c>
      <c r="E69" s="31" t="s">
        <v>15</v>
      </c>
      <c r="F69" s="46">
        <v>1165.1500000000001</v>
      </c>
      <c r="H69" s="35"/>
    </row>
    <row r="70" spans="2:8" ht="31.5" customHeight="1">
      <c r="B70" s="38" t="s">
        <v>115</v>
      </c>
      <c r="C70" s="39"/>
      <c r="D70" s="39"/>
      <c r="E70" s="1"/>
      <c r="F70" s="51"/>
      <c r="H70" s="35"/>
    </row>
    <row r="71" spans="2:8" ht="17.25" customHeight="1">
      <c r="B71" s="27">
        <v>55</v>
      </c>
      <c r="C71" s="34" t="s">
        <v>26</v>
      </c>
      <c r="D71" s="4" t="s">
        <v>27</v>
      </c>
      <c r="E71" s="31" t="s">
        <v>15</v>
      </c>
      <c r="F71" s="46">
        <v>106.81</v>
      </c>
      <c r="H71" s="35"/>
    </row>
    <row r="72" spans="2:8" ht="19.5" customHeight="1">
      <c r="B72" s="27">
        <v>56</v>
      </c>
      <c r="C72" s="34" t="s">
        <v>28</v>
      </c>
      <c r="D72" s="28" t="s">
        <v>57</v>
      </c>
      <c r="E72" s="31" t="s">
        <v>15</v>
      </c>
      <c r="F72" s="46">
        <v>106.81</v>
      </c>
      <c r="H72" s="35"/>
    </row>
    <row r="73" spans="2:8" ht="34.5" customHeight="1">
      <c r="B73" s="27">
        <v>57</v>
      </c>
      <c r="C73" s="34" t="s">
        <v>37</v>
      </c>
      <c r="D73" s="4" t="s">
        <v>97</v>
      </c>
      <c r="E73" s="31" t="s">
        <v>15</v>
      </c>
      <c r="F73" s="46">
        <v>106.81</v>
      </c>
      <c r="H73" s="35"/>
    </row>
    <row r="74" spans="2:8" ht="25.5" customHeight="1">
      <c r="B74" s="38" t="s">
        <v>116</v>
      </c>
      <c r="C74" s="39"/>
      <c r="D74" s="39"/>
      <c r="E74" s="1"/>
      <c r="F74" s="51"/>
      <c r="H74" s="35"/>
    </row>
    <row r="75" spans="2:8" ht="24" customHeight="1">
      <c r="B75" s="14">
        <v>58</v>
      </c>
      <c r="C75" s="34" t="s">
        <v>26</v>
      </c>
      <c r="D75" s="28" t="s">
        <v>27</v>
      </c>
      <c r="E75" s="31" t="s">
        <v>15</v>
      </c>
      <c r="F75" s="46">
        <v>327.04000000000002</v>
      </c>
      <c r="H75" s="35"/>
    </row>
    <row r="76" spans="2:8" ht="26.25" customHeight="1">
      <c r="B76" s="14">
        <v>59</v>
      </c>
      <c r="C76" s="34" t="s">
        <v>28</v>
      </c>
      <c r="D76" s="28" t="s">
        <v>58</v>
      </c>
      <c r="E76" s="31" t="s">
        <v>15</v>
      </c>
      <c r="F76" s="46">
        <v>327.04000000000002</v>
      </c>
      <c r="H76" s="35"/>
    </row>
    <row r="77" spans="2:8" ht="33" customHeight="1">
      <c r="B77" s="38" t="s">
        <v>117</v>
      </c>
      <c r="C77" s="39"/>
      <c r="D77" s="39"/>
      <c r="E77" s="1"/>
      <c r="F77" s="51"/>
      <c r="H77" s="35"/>
    </row>
    <row r="78" spans="2:8" ht="17.25">
      <c r="B78" s="27">
        <v>60</v>
      </c>
      <c r="C78" s="34" t="s">
        <v>26</v>
      </c>
      <c r="D78" s="28" t="s">
        <v>27</v>
      </c>
      <c r="E78" s="31" t="s">
        <v>15</v>
      </c>
      <c r="F78" s="46">
        <f>516.67+84.63</f>
        <v>601.29999999999995</v>
      </c>
      <c r="H78" s="35"/>
    </row>
    <row r="79" spans="2:8" ht="17.25">
      <c r="B79" s="27">
        <v>61</v>
      </c>
      <c r="C79" s="34" t="s">
        <v>104</v>
      </c>
      <c r="D79" s="28" t="s">
        <v>121</v>
      </c>
      <c r="E79" s="31" t="s">
        <v>15</v>
      </c>
      <c r="F79" s="46">
        <f>F78</f>
        <v>601.29999999999995</v>
      </c>
      <c r="H79" s="35"/>
    </row>
    <row r="80" spans="2:8">
      <c r="B80" s="38" t="s">
        <v>118</v>
      </c>
      <c r="C80" s="39"/>
      <c r="D80" s="39"/>
      <c r="E80" s="1"/>
      <c r="F80" s="47"/>
    </row>
    <row r="81" spans="2:10" ht="17.25">
      <c r="B81" s="5">
        <v>62</v>
      </c>
      <c r="C81" s="6" t="s">
        <v>39</v>
      </c>
      <c r="D81" s="4" t="s">
        <v>40</v>
      </c>
      <c r="E81" s="31" t="s">
        <v>15</v>
      </c>
      <c r="F81" s="50">
        <v>4896.83</v>
      </c>
      <c r="H81" s="36"/>
    </row>
    <row r="82" spans="2:10" ht="17.25">
      <c r="B82" s="5">
        <v>63</v>
      </c>
      <c r="C82" s="6" t="s">
        <v>41</v>
      </c>
      <c r="D82" s="4" t="s">
        <v>50</v>
      </c>
      <c r="E82" s="31" t="s">
        <v>12</v>
      </c>
      <c r="F82" s="50">
        <v>1870.3634000000002</v>
      </c>
    </row>
    <row r="83" spans="2:10" ht="17.25">
      <c r="B83" s="5">
        <v>64</v>
      </c>
      <c r="C83" s="6" t="s">
        <v>42</v>
      </c>
      <c r="D83" s="7" t="s">
        <v>122</v>
      </c>
      <c r="E83" s="31" t="s">
        <v>12</v>
      </c>
      <c r="F83" s="50">
        <v>27.1</v>
      </c>
    </row>
    <row r="84" spans="2:10" ht="17.25">
      <c r="B84" s="5">
        <v>65</v>
      </c>
      <c r="C84" s="6" t="s">
        <v>43</v>
      </c>
      <c r="D84" s="4" t="s">
        <v>44</v>
      </c>
      <c r="E84" s="31" t="s">
        <v>12</v>
      </c>
      <c r="F84" s="50">
        <f>F82-F83</f>
        <v>1843.2634000000003</v>
      </c>
    </row>
    <row r="85" spans="2:10">
      <c r="B85" s="38" t="s">
        <v>119</v>
      </c>
      <c r="C85" s="39"/>
      <c r="D85" s="39"/>
      <c r="E85" s="1"/>
      <c r="F85" s="47"/>
    </row>
    <row r="86" spans="2:10" ht="17.25">
      <c r="B86" s="2">
        <v>66</v>
      </c>
      <c r="C86" s="34" t="s">
        <v>73</v>
      </c>
      <c r="D86" s="28" t="s">
        <v>98</v>
      </c>
      <c r="E86" s="31" t="s">
        <v>15</v>
      </c>
      <c r="F86" s="50">
        <v>1289.43</v>
      </c>
    </row>
    <row r="87" spans="2:10">
      <c r="B87" s="2">
        <v>67</v>
      </c>
      <c r="C87" s="21" t="s">
        <v>78</v>
      </c>
      <c r="D87" s="7" t="s">
        <v>71</v>
      </c>
      <c r="E87" s="3" t="s">
        <v>45</v>
      </c>
      <c r="F87" s="50">
        <v>6</v>
      </c>
      <c r="H87" s="20"/>
      <c r="I87" s="35"/>
    </row>
    <row r="88" spans="2:10">
      <c r="B88" s="2">
        <v>68</v>
      </c>
      <c r="C88" s="21" t="s">
        <v>78</v>
      </c>
      <c r="D88" s="7" t="s">
        <v>69</v>
      </c>
      <c r="E88" s="3" t="s">
        <v>45</v>
      </c>
      <c r="F88" s="50">
        <v>1</v>
      </c>
      <c r="H88" s="20"/>
      <c r="I88" s="35"/>
    </row>
    <row r="89" spans="2:10">
      <c r="B89" s="2">
        <v>69</v>
      </c>
      <c r="C89" s="21" t="s">
        <v>78</v>
      </c>
      <c r="D89" s="7" t="s">
        <v>70</v>
      </c>
      <c r="E89" s="3" t="s">
        <v>45</v>
      </c>
      <c r="F89" s="50">
        <v>2</v>
      </c>
      <c r="H89" s="20"/>
      <c r="I89" s="35"/>
    </row>
    <row r="90" spans="2:10">
      <c r="B90" s="2">
        <v>70</v>
      </c>
      <c r="C90" s="34" t="s">
        <v>46</v>
      </c>
      <c r="D90" s="4" t="s">
        <v>101</v>
      </c>
      <c r="E90" s="31" t="s">
        <v>45</v>
      </c>
      <c r="F90" s="50">
        <v>1</v>
      </c>
    </row>
    <row r="91" spans="2:10" ht="30">
      <c r="B91" s="2">
        <v>71</v>
      </c>
      <c r="C91" s="34" t="s">
        <v>46</v>
      </c>
      <c r="D91" s="28" t="s">
        <v>99</v>
      </c>
      <c r="E91" s="31" t="s">
        <v>45</v>
      </c>
      <c r="F91" s="50">
        <v>1</v>
      </c>
    </row>
    <row r="92" spans="2:10" ht="30">
      <c r="B92" s="2">
        <v>72</v>
      </c>
      <c r="C92" s="34" t="s">
        <v>46</v>
      </c>
      <c r="D92" s="28" t="s">
        <v>100</v>
      </c>
      <c r="E92" s="31" t="s">
        <v>45</v>
      </c>
      <c r="F92" s="50">
        <v>1</v>
      </c>
    </row>
    <row r="93" spans="2:10" ht="30">
      <c r="B93" s="2">
        <v>73</v>
      </c>
      <c r="C93" s="34" t="s">
        <v>46</v>
      </c>
      <c r="D93" s="28" t="s">
        <v>102</v>
      </c>
      <c r="E93" s="31" t="s">
        <v>45</v>
      </c>
      <c r="F93" s="50">
        <v>2</v>
      </c>
    </row>
    <row r="94" spans="2:10">
      <c r="B94" s="2">
        <v>74</v>
      </c>
      <c r="C94" s="34" t="s">
        <v>46</v>
      </c>
      <c r="D94" s="4" t="s">
        <v>47</v>
      </c>
      <c r="E94" s="31" t="s">
        <v>48</v>
      </c>
      <c r="F94" s="46">
        <v>1</v>
      </c>
    </row>
    <row r="95" spans="2:10">
      <c r="B95" s="38" t="s">
        <v>120</v>
      </c>
      <c r="C95" s="39"/>
      <c r="D95" s="39"/>
      <c r="E95" s="1"/>
      <c r="F95" s="51"/>
    </row>
    <row r="96" spans="2:10" ht="44.25" customHeight="1">
      <c r="B96" s="2">
        <v>75</v>
      </c>
      <c r="C96" s="15" t="s">
        <v>60</v>
      </c>
      <c r="D96" s="18" t="s">
        <v>108</v>
      </c>
      <c r="E96" s="16" t="s">
        <v>45</v>
      </c>
      <c r="F96" s="48">
        <v>2</v>
      </c>
      <c r="G96" s="17"/>
      <c r="H96" s="17"/>
      <c r="I96" s="17"/>
      <c r="J96" s="17"/>
    </row>
    <row r="97" spans="2:10" ht="32.25" customHeight="1">
      <c r="B97" s="2">
        <v>76</v>
      </c>
      <c r="C97" s="15" t="s">
        <v>60</v>
      </c>
      <c r="D97" s="19" t="s">
        <v>67</v>
      </c>
      <c r="E97" s="16" t="s">
        <v>45</v>
      </c>
      <c r="F97" s="48">
        <v>6</v>
      </c>
      <c r="G97" s="17"/>
      <c r="H97" s="17"/>
      <c r="I97" s="17"/>
      <c r="J97" s="17"/>
    </row>
    <row r="98" spans="2:10" ht="51.75" customHeight="1">
      <c r="B98" s="2">
        <v>77</v>
      </c>
      <c r="C98" s="15" t="s">
        <v>60</v>
      </c>
      <c r="D98" s="18" t="s">
        <v>109</v>
      </c>
      <c r="E98" s="16" t="s">
        <v>45</v>
      </c>
      <c r="F98" s="52">
        <v>6</v>
      </c>
      <c r="G98" s="17"/>
      <c r="H98" s="17"/>
      <c r="I98" s="17"/>
      <c r="J98" s="17"/>
    </row>
    <row r="99" spans="2:10" ht="33.75" customHeight="1">
      <c r="B99" s="2">
        <v>78</v>
      </c>
      <c r="C99" s="15" t="s">
        <v>60</v>
      </c>
      <c r="D99" s="18" t="s">
        <v>110</v>
      </c>
      <c r="E99" s="16" t="s">
        <v>68</v>
      </c>
      <c r="F99" s="53">
        <f>0.24*15</f>
        <v>3.5999999999999996</v>
      </c>
      <c r="G99" s="17"/>
      <c r="H99" s="17"/>
      <c r="I99" s="17"/>
      <c r="J99" s="17"/>
    </row>
    <row r="100" spans="2:10" ht="49.5" customHeight="1" thickBot="1">
      <c r="B100" s="54">
        <v>79</v>
      </c>
      <c r="C100" s="55" t="s">
        <v>60</v>
      </c>
      <c r="D100" s="56" t="s">
        <v>111</v>
      </c>
      <c r="E100" s="57" t="s">
        <v>68</v>
      </c>
      <c r="F100" s="58">
        <f>(12*0.662)+(12*0.719)</f>
        <v>16.572000000000003</v>
      </c>
    </row>
    <row r="106" spans="2:10">
      <c r="F106" s="22"/>
    </row>
  </sheetData>
  <mergeCells count="17">
    <mergeCell ref="B70:D70"/>
    <mergeCell ref="B2:F2"/>
    <mergeCell ref="B3:F3"/>
    <mergeCell ref="B4:F5"/>
    <mergeCell ref="B8:D8"/>
    <mergeCell ref="B10:D10"/>
    <mergeCell ref="B13:D13"/>
    <mergeCell ref="B23:D23"/>
    <mergeCell ref="B37:D37"/>
    <mergeCell ref="B51:D51"/>
    <mergeCell ref="B57:D57"/>
    <mergeCell ref="B62:D62"/>
    <mergeCell ref="B74:D74"/>
    <mergeCell ref="B77:D77"/>
    <mergeCell ref="B80:D80"/>
    <mergeCell ref="B85:D85"/>
    <mergeCell ref="B95:D95"/>
  </mergeCells>
  <pageMargins left="0.51181102362204722" right="0.51181102362204722" top="0.35433070866141736" bottom="0.35433070866141736" header="0.31496062992125984" footer="0.31496062992125984"/>
  <pageSetup paperSize="9" scale="71" fitToHeight="3" orientation="landscape" r:id="rId1"/>
  <headerFooter>
    <oddFooter>&amp;C&amp;Pz&amp;N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 DŁUGA</vt:lpstr>
      <vt:lpstr>'PR DŁUGA'!Obszar_wydruku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Szymczak</dc:creator>
  <cp:lastModifiedBy>Iwona Januszkiewicz</cp:lastModifiedBy>
  <dcterms:created xsi:type="dcterms:W3CDTF">2020-03-06T12:39:26Z</dcterms:created>
  <dcterms:modified xsi:type="dcterms:W3CDTF">2021-10-25T13:06:18Z</dcterms:modified>
</cp:coreProperties>
</file>